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m56\Desktop\"/>
    </mc:Choice>
  </mc:AlternateContent>
  <bookViews>
    <workbookView xWindow="240" yWindow="168" windowWidth="19416" windowHeight="9912"/>
  </bookViews>
  <sheets>
    <sheet name="Sheet1" sheetId="1" r:id="rId1"/>
  </sheets>
  <definedNames>
    <definedName name="_xlnm.Print_Area" localSheetId="0">Sheet1!$A$1:$L$22</definedName>
  </definedNames>
  <calcPr calcId="152511"/>
</workbook>
</file>

<file path=xl/calcChain.xml><?xml version="1.0" encoding="utf-8"?>
<calcChain xmlns="http://schemas.openxmlformats.org/spreadsheetml/2006/main">
  <c r="E19" i="1" l="1"/>
  <c r="E4" i="1" l="1"/>
  <c r="C11" i="1" l="1"/>
  <c r="C17" i="1" l="1"/>
  <c r="C15" i="1" l="1"/>
  <c r="C14" i="1" s="1"/>
  <c r="C13" i="1"/>
  <c r="C16" i="1" l="1"/>
  <c r="C19" i="1" s="1"/>
  <c r="E8" i="1" l="1"/>
  <c r="E11" i="1" l="1"/>
  <c r="E15" i="1" l="1"/>
  <c r="E14" i="1" s="1"/>
  <c r="E16" i="1" s="1"/>
  <c r="E17" i="1"/>
  <c r="E13" i="1"/>
</calcChain>
</file>

<file path=xl/sharedStrings.xml><?xml version="1.0" encoding="utf-8"?>
<sst xmlns="http://schemas.openxmlformats.org/spreadsheetml/2006/main" count="23" uniqueCount="23">
  <si>
    <t>TOTAL COST</t>
  </si>
  <si>
    <t>OPW CALCULATOR</t>
  </si>
  <si>
    <t>Gross Labour costs</t>
  </si>
  <si>
    <t>Gross Goods costs</t>
  </si>
  <si>
    <t>Expenses</t>
  </si>
  <si>
    <t>VAT</t>
  </si>
  <si>
    <t>Claim period</t>
  </si>
  <si>
    <t>Start date</t>
  </si>
  <si>
    <t>End date</t>
  </si>
  <si>
    <t>Employers NI</t>
  </si>
  <si>
    <t>Weekly LEL (£)</t>
  </si>
  <si>
    <t>No. of NI days</t>
  </si>
  <si>
    <t>ST</t>
  </si>
  <si>
    <t>UEL</t>
  </si>
  <si>
    <t>Apprenticeship Levy*</t>
  </si>
  <si>
    <t>1. Enter the start and end date of the claim period.  This will calculate the NI days due for the claim.</t>
  </si>
  <si>
    <t>Claim details to enter into UPS</t>
  </si>
  <si>
    <t>Dept. paying NI and AL</t>
  </si>
  <si>
    <t>Dept. negotiated supplier paying NI and AL</t>
  </si>
  <si>
    <t>3. Only enter the claim details in column E (cells E9 - 10) if the dept. has negotiated that NI and apprenticeship levy is included in the invoice total.  The labour cost to be processed is displayed in cell E8.</t>
  </si>
  <si>
    <t>payroll.enquiries@admin.cam.ac.uk</t>
  </si>
  <si>
    <t>If you need any assistance using this calculator or have any feedback, please email</t>
  </si>
  <si>
    <r>
      <t xml:space="preserve">2. Only enter claim details in column C (cells C8 - 10)   </t>
    </r>
    <r>
      <rPr>
        <b/>
        <sz val="11"/>
        <color theme="1"/>
        <rFont val="Calibri"/>
        <family val="2"/>
        <scheme val="minor"/>
      </rPr>
      <t>if the dept. is paying the NI and apprenticeship levy</t>
    </r>
    <r>
      <rPr>
        <sz val="11"/>
        <color theme="1"/>
        <rFont val="Calibri"/>
        <family val="2"/>
        <scheme val="minor"/>
      </rPr>
      <t>.  The total cost is displayed in cell C19.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</si>
</sst>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_-\ #,##0\ ;[Red]\(#,##0\);_-\ \ \-\ _-;_-@_-"/>
    <numFmt numFmtId="166" formatCode="_-\ #,##0.00\ ;[Red]\(#,##0.00\);_-\ \ \-\ _-;_-@_-"/>
    <numFmt numFmtId="167" formatCode="#,##0.00;[Red]#,##0.00"/>
    <numFmt numFmtId="168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0" fillId="3" borderId="1" xfId="0" applyFill="1" applyBorder="1" applyProtection="1"/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14" fontId="0" fillId="0" borderId="0" xfId="0" applyNumberForma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5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1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1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166" fontId="0" fillId="3" borderId="0" xfId="0" applyNumberFormat="1" applyFill="1" applyProtection="1"/>
    <xf numFmtId="0" fontId="0" fillId="0" borderId="3" xfId="0" applyBorder="1" applyAlignment="1" applyProtection="1">
      <alignment wrapText="1"/>
    </xf>
    <xf numFmtId="166" fontId="0" fillId="0" borderId="0" xfId="0" applyNumberFormat="1" applyBorder="1" applyProtection="1"/>
    <xf numFmtId="0" fontId="1" fillId="0" borderId="0" xfId="0" applyFont="1" applyBorder="1" applyAlignment="1" applyProtection="1">
      <alignment wrapText="1"/>
    </xf>
    <xf numFmtId="166" fontId="0" fillId="4" borderId="0" xfId="0" applyNumberFormat="1" applyFill="1" applyProtection="1"/>
    <xf numFmtId="166" fontId="0" fillId="0" borderId="0" xfId="0" applyNumberFormat="1" applyProtection="1"/>
    <xf numFmtId="167" fontId="0" fillId="0" borderId="0" xfId="0" applyNumberFormat="1" applyProtection="1"/>
    <xf numFmtId="0" fontId="0" fillId="0" borderId="2" xfId="0" applyFont="1" applyBorder="1" applyAlignment="1" applyProtection="1">
      <alignment horizontal="center" wrapText="1"/>
    </xf>
    <xf numFmtId="0" fontId="0" fillId="0" borderId="3" xfId="0" applyFont="1" applyBorder="1" applyAlignment="1" applyProtection="1">
      <alignment horizontal="center" wrapText="1"/>
    </xf>
    <xf numFmtId="0" fontId="0" fillId="0" borderId="4" xfId="0" applyFont="1" applyBorder="1" applyAlignment="1" applyProtection="1">
      <alignment horizontal="center" wrapText="1"/>
    </xf>
    <xf numFmtId="0" fontId="0" fillId="0" borderId="1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0" fillId="0" borderId="11" xfId="0" applyFont="1" applyBorder="1" applyAlignment="1" applyProtection="1">
      <alignment horizontal="center" wrapText="1"/>
    </xf>
    <xf numFmtId="164" fontId="0" fillId="4" borderId="0" xfId="0" applyNumberFormat="1" applyFill="1" applyProtection="1"/>
    <xf numFmtId="0" fontId="0" fillId="0" borderId="5" xfId="0" applyFont="1" applyBorder="1" applyAlignment="1" applyProtection="1">
      <alignment horizontal="center" wrapText="1"/>
    </xf>
    <xf numFmtId="0" fontId="0" fillId="0" borderId="6" xfId="0" applyFont="1" applyBorder="1" applyAlignment="1" applyProtection="1">
      <alignment horizontal="center" wrapText="1"/>
    </xf>
    <xf numFmtId="0" fontId="0" fillId="0" borderId="7" xfId="0" applyFont="1" applyBorder="1" applyAlignment="1" applyProtection="1">
      <alignment horizontal="center" wrapText="1"/>
    </xf>
    <xf numFmtId="166" fontId="0" fillId="3" borderId="0" xfId="0" applyNumberFormat="1" applyFill="1" applyAlignment="1" applyProtection="1"/>
    <xf numFmtId="166" fontId="0" fillId="0" borderId="0" xfId="0" applyNumberFormat="1" applyFill="1" applyProtection="1"/>
    <xf numFmtId="0" fontId="0" fillId="0" borderId="0" xfId="0" applyBorder="1" applyAlignment="1" applyProtection="1">
      <alignment horizontal="center" wrapText="1"/>
    </xf>
    <xf numFmtId="166" fontId="1" fillId="2" borderId="8" xfId="0" applyNumberFormat="1" applyFont="1" applyFill="1" applyBorder="1" applyProtection="1"/>
    <xf numFmtId="165" fontId="0" fillId="0" borderId="0" xfId="0" applyNumberFormat="1" applyProtection="1"/>
    <xf numFmtId="168" fontId="0" fillId="0" borderId="0" xfId="0" applyNumberFormat="1" applyProtection="1"/>
    <xf numFmtId="0" fontId="0" fillId="0" borderId="0" xfId="0" applyAlignment="1" applyProtection="1">
      <alignment horizontal="center"/>
    </xf>
    <xf numFmtId="14" fontId="1" fillId="5" borderId="1" xfId="0" applyNumberFormat="1" applyFont="1" applyFill="1" applyBorder="1" applyProtection="1">
      <protection locked="0"/>
    </xf>
    <xf numFmtId="166" fontId="1" fillId="5" borderId="1" xfId="0" applyNumberFormat="1" applyFont="1" applyFill="1" applyBorder="1" applyProtection="1">
      <protection locked="0"/>
    </xf>
    <xf numFmtId="166" fontId="1" fillId="5" borderId="9" xfId="0" applyNumberFormat="1" applyFont="1" applyFill="1" applyBorder="1" applyProtection="1">
      <protection locked="0"/>
    </xf>
    <xf numFmtId="0" fontId="3" fillId="0" borderId="0" xfId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yroll.enquiries@admin.cam.ac.uk?subject=Contact%20from%20OPW%20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D9" sqref="D9"/>
    </sheetView>
  </sheetViews>
  <sheetFormatPr defaultRowHeight="14.4" x14ac:dyDescent="0.3"/>
  <cols>
    <col min="1" max="1" width="31.109375" style="2" bestFit="1" customWidth="1"/>
    <col min="2" max="2" width="10.6640625" style="2" bestFit="1" customWidth="1"/>
    <col min="3" max="3" width="12" style="2" customWidth="1"/>
    <col min="4" max="4" width="13.88671875" style="2" customWidth="1"/>
    <col min="5" max="5" width="22.33203125" style="2" customWidth="1"/>
    <col min="6" max="6" width="5.21875" style="2" customWidth="1"/>
    <col min="7" max="7" width="4.109375" style="2" customWidth="1"/>
    <col min="8" max="16384" width="8.88671875" style="2"/>
  </cols>
  <sheetData>
    <row r="1" spans="1:12" ht="25.8" x14ac:dyDescent="0.5">
      <c r="A1" s="1" t="s">
        <v>1</v>
      </c>
    </row>
    <row r="2" spans="1:12" ht="15" x14ac:dyDescent="0.25">
      <c r="D2" s="3"/>
    </row>
    <row r="3" spans="1:12" ht="14.4" customHeight="1" x14ac:dyDescent="0.25">
      <c r="A3" s="4" t="s">
        <v>6</v>
      </c>
      <c r="C3" s="5" t="s">
        <v>7</v>
      </c>
      <c r="D3" s="5" t="s">
        <v>8</v>
      </c>
      <c r="E3" s="5" t="s">
        <v>11</v>
      </c>
    </row>
    <row r="4" spans="1:12" ht="14.4" customHeight="1" x14ac:dyDescent="0.3">
      <c r="C4" s="46"/>
      <c r="D4" s="46"/>
      <c r="E4" s="6">
        <f>ROUNDUP(((D4-C4+1)/7),0)*7</f>
        <v>7</v>
      </c>
      <c r="H4" s="7" t="s">
        <v>15</v>
      </c>
      <c r="I4" s="8"/>
      <c r="J4" s="8"/>
      <c r="K4" s="8"/>
      <c r="L4" s="9"/>
    </row>
    <row r="5" spans="1:12" ht="14.4" customHeight="1" x14ac:dyDescent="0.3">
      <c r="C5" s="10"/>
      <c r="D5" s="10"/>
      <c r="E5" s="11"/>
      <c r="F5" s="12"/>
      <c r="H5" s="13"/>
      <c r="I5" s="14"/>
      <c r="J5" s="14"/>
      <c r="K5" s="14"/>
      <c r="L5" s="15"/>
    </row>
    <row r="6" spans="1:12" ht="28.2" customHeight="1" x14ac:dyDescent="0.25">
      <c r="C6" s="16" t="s">
        <v>17</v>
      </c>
      <c r="D6" s="17"/>
      <c r="E6" s="16" t="s">
        <v>18</v>
      </c>
      <c r="F6" s="12"/>
      <c r="H6" s="18"/>
      <c r="I6" s="18"/>
      <c r="J6" s="18"/>
      <c r="K6" s="18"/>
      <c r="L6" s="18"/>
    </row>
    <row r="7" spans="1:12" ht="15.75" thickBot="1" x14ac:dyDescent="0.3">
      <c r="A7" s="4" t="s">
        <v>16</v>
      </c>
      <c r="F7" s="12"/>
    </row>
    <row r="8" spans="1:12" ht="15" customHeight="1" thickBot="1" x14ac:dyDescent="0.35">
      <c r="A8" s="2" t="s">
        <v>2</v>
      </c>
      <c r="C8" s="47"/>
      <c r="E8" s="42">
        <f>ROUND(IF((E19+B16*B14/7*E4)/(1+B16+B17)&lt;(B14/7)*E4,E19/(1+B17),(E19+B16*B14/7*E4)/(1+B16+B17)),2)</f>
        <v>0</v>
      </c>
      <c r="F8" s="12"/>
      <c r="H8" s="7" t="s">
        <v>22</v>
      </c>
      <c r="I8" s="8"/>
      <c r="J8" s="8"/>
      <c r="K8" s="8"/>
      <c r="L8" s="9"/>
    </row>
    <row r="9" spans="1:12" x14ac:dyDescent="0.3">
      <c r="A9" s="2" t="s">
        <v>3</v>
      </c>
      <c r="C9" s="47"/>
      <c r="E9" s="48"/>
      <c r="F9" s="12"/>
      <c r="H9" s="19"/>
      <c r="I9" s="20"/>
      <c r="J9" s="20"/>
      <c r="K9" s="20"/>
      <c r="L9" s="21"/>
    </row>
    <row r="10" spans="1:12" x14ac:dyDescent="0.3">
      <c r="A10" s="2" t="s">
        <v>4</v>
      </c>
      <c r="C10" s="47"/>
      <c r="E10" s="47"/>
      <c r="F10" s="12"/>
      <c r="H10" s="13"/>
      <c r="I10" s="14"/>
      <c r="J10" s="14"/>
      <c r="K10" s="14"/>
      <c r="L10" s="15"/>
    </row>
    <row r="11" spans="1:12" ht="14.4" customHeight="1" x14ac:dyDescent="0.3">
      <c r="A11" s="2" t="s">
        <v>5</v>
      </c>
      <c r="C11" s="22">
        <f>(C8+C9+C10)*0.2</f>
        <v>0</v>
      </c>
      <c r="E11" s="22">
        <f>(E8+E9+E10)*0.2</f>
        <v>0</v>
      </c>
      <c r="F11" s="12"/>
      <c r="I11" s="23"/>
      <c r="J11" s="23"/>
      <c r="K11" s="23"/>
      <c r="L11" s="23"/>
    </row>
    <row r="12" spans="1:12" ht="18" customHeight="1" x14ac:dyDescent="0.3">
      <c r="C12" s="24"/>
      <c r="E12" s="24"/>
      <c r="F12" s="12"/>
      <c r="H12" s="25"/>
      <c r="I12" s="25"/>
      <c r="J12" s="25"/>
      <c r="K12" s="25"/>
    </row>
    <row r="13" spans="1:12" ht="14.4" customHeight="1" x14ac:dyDescent="0.3">
      <c r="A13" s="2" t="s">
        <v>10</v>
      </c>
      <c r="B13" s="26">
        <v>113</v>
      </c>
      <c r="C13" s="27">
        <f>MAX((C8-B13/7*E4),0)</f>
        <v>0</v>
      </c>
      <c r="D13" s="28"/>
      <c r="E13" s="24">
        <f>MAX((E8-B13/7*E4),0)</f>
        <v>0</v>
      </c>
      <c r="F13" s="12"/>
      <c r="H13" s="29" t="s">
        <v>19</v>
      </c>
      <c r="I13" s="30"/>
      <c r="J13" s="30"/>
      <c r="K13" s="30"/>
      <c r="L13" s="31"/>
    </row>
    <row r="14" spans="1:12" x14ac:dyDescent="0.3">
      <c r="A14" s="2" t="s">
        <v>12</v>
      </c>
      <c r="B14" s="26">
        <v>156.57</v>
      </c>
      <c r="C14" s="27">
        <f>MAX((C8-B14/7*E4),0)-C15</f>
        <v>0</v>
      </c>
      <c r="D14" s="28"/>
      <c r="E14" s="24">
        <f>MAX((E8-B14/7*E4),0)-E15</f>
        <v>0</v>
      </c>
      <c r="F14" s="12"/>
      <c r="H14" s="32"/>
      <c r="I14" s="33"/>
      <c r="J14" s="33"/>
      <c r="K14" s="33"/>
      <c r="L14" s="34"/>
    </row>
    <row r="15" spans="1:12" x14ac:dyDescent="0.3">
      <c r="A15" s="2" t="s">
        <v>13</v>
      </c>
      <c r="B15" s="26">
        <v>863.01</v>
      </c>
      <c r="C15" s="27">
        <f>MAX((C8-B15/7*E4),0)</f>
        <v>0</v>
      </c>
      <c r="D15" s="27"/>
      <c r="E15" s="24">
        <f>MAX((E8-B15/7*E4),0)</f>
        <v>0</v>
      </c>
      <c r="F15" s="12"/>
      <c r="H15" s="32"/>
      <c r="I15" s="33"/>
      <c r="J15" s="33"/>
      <c r="K15" s="33"/>
      <c r="L15" s="34"/>
    </row>
    <row r="16" spans="1:12" x14ac:dyDescent="0.3">
      <c r="A16" s="4" t="s">
        <v>9</v>
      </c>
      <c r="B16" s="35">
        <v>0.13800000000000001</v>
      </c>
      <c r="C16" s="22">
        <f>ROUND(C14*B16,2)+ROUND(C15*B16,2)</f>
        <v>0</v>
      </c>
      <c r="D16" s="28"/>
      <c r="E16" s="22">
        <f>ROUND(E14*B16,2)+ROUND(E15*B16,2)</f>
        <v>0</v>
      </c>
      <c r="F16" s="12"/>
      <c r="H16" s="36"/>
      <c r="I16" s="37"/>
      <c r="J16" s="37"/>
      <c r="K16" s="37"/>
      <c r="L16" s="38"/>
    </row>
    <row r="17" spans="1:9" x14ac:dyDescent="0.3">
      <c r="A17" s="4" t="s">
        <v>14</v>
      </c>
      <c r="B17" s="35">
        <v>5.0000000000000001E-3</v>
      </c>
      <c r="C17" s="22">
        <f>ROUND(C8*$B$17,2)</f>
        <v>0</v>
      </c>
      <c r="E17" s="39">
        <f>ROUND(E8*$B$17,2)</f>
        <v>0</v>
      </c>
      <c r="F17" s="12"/>
    </row>
    <row r="18" spans="1:9" ht="15" thickBot="1" x14ac:dyDescent="0.35">
      <c r="C18" s="40"/>
      <c r="E18" s="40"/>
      <c r="F18" s="12"/>
      <c r="I18" s="41"/>
    </row>
    <row r="19" spans="1:9" ht="15" thickBot="1" x14ac:dyDescent="0.35">
      <c r="A19" s="4" t="s">
        <v>0</v>
      </c>
      <c r="C19" s="42">
        <f>C8+C16+C17</f>
        <v>0</v>
      </c>
      <c r="E19" s="22">
        <f>SUM(C8)</f>
        <v>0</v>
      </c>
      <c r="F19" s="12"/>
      <c r="I19" s="41"/>
    </row>
    <row r="20" spans="1:9" x14ac:dyDescent="0.3">
      <c r="C20" s="43"/>
      <c r="D20" s="43"/>
      <c r="E20" s="43"/>
      <c r="I20" s="41"/>
    </row>
    <row r="21" spans="1:9" x14ac:dyDescent="0.3">
      <c r="I21" s="41"/>
    </row>
    <row r="22" spans="1:9" x14ac:dyDescent="0.3">
      <c r="A22" s="2" t="s">
        <v>21</v>
      </c>
      <c r="E22" s="49" t="s">
        <v>20</v>
      </c>
      <c r="I22" s="41"/>
    </row>
    <row r="23" spans="1:9" x14ac:dyDescent="0.3">
      <c r="B23" s="28"/>
      <c r="I23" s="41"/>
    </row>
    <row r="24" spans="1:9" x14ac:dyDescent="0.3">
      <c r="E24" s="44"/>
      <c r="F24" s="45"/>
      <c r="G24" s="44"/>
      <c r="I24" s="41"/>
    </row>
    <row r="25" spans="1:9" x14ac:dyDescent="0.3">
      <c r="F25" s="45"/>
      <c r="G25" s="44"/>
    </row>
    <row r="26" spans="1:9" x14ac:dyDescent="0.3">
      <c r="C26" s="4"/>
      <c r="E26" s="44"/>
      <c r="F26" s="45"/>
      <c r="G26" s="44"/>
    </row>
    <row r="27" spans="1:9" x14ac:dyDescent="0.3">
      <c r="C27" s="28"/>
      <c r="E27" s="44"/>
      <c r="F27" s="45"/>
      <c r="G27" s="44"/>
    </row>
    <row r="28" spans="1:9" x14ac:dyDescent="0.3">
      <c r="E28" s="44"/>
      <c r="F28" s="45"/>
      <c r="G28" s="44"/>
    </row>
    <row r="29" spans="1:9" x14ac:dyDescent="0.3">
      <c r="E29" s="44"/>
      <c r="F29" s="45"/>
      <c r="G29" s="44"/>
    </row>
    <row r="30" spans="1:9" x14ac:dyDescent="0.3">
      <c r="G30" s="44"/>
    </row>
    <row r="31" spans="1:9" x14ac:dyDescent="0.3">
      <c r="F31" s="45"/>
      <c r="G31" s="44"/>
    </row>
  </sheetData>
  <mergeCells count="3">
    <mergeCell ref="H4:L5"/>
    <mergeCell ref="H8:L10"/>
    <mergeCell ref="H13:L16"/>
  </mergeCells>
  <hyperlinks>
    <hyperlink ref="E22" r:id="rId1"/>
  </hyperlinks>
  <pageMargins left="0.7" right="0.7" top="0.75" bottom="0.75" header="0.3" footer="0.3"/>
  <pageSetup paperSize="9" scale="9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MISD, University of Cambridge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Wright</dc:creator>
  <cp:lastModifiedBy>Helen Maffin</cp:lastModifiedBy>
  <cp:lastPrinted>2017-04-10T14:02:08Z</cp:lastPrinted>
  <dcterms:created xsi:type="dcterms:W3CDTF">2012-12-20T11:29:57Z</dcterms:created>
  <dcterms:modified xsi:type="dcterms:W3CDTF">2017-06-08T10:48:02Z</dcterms:modified>
</cp:coreProperties>
</file>